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eb\ossev\projects\mx5e\"/>
    </mc:Choice>
  </mc:AlternateContent>
  <xr:revisionPtr revIDLastSave="0" documentId="13_ncr:1_{654094C1-3D15-4139-98B9-977ECFAEC056}" xr6:coauthVersionLast="47" xr6:coauthVersionMax="47" xr10:uidLastSave="{00000000-0000-0000-0000-000000000000}"/>
  <bookViews>
    <workbookView xWindow="-108" yWindow="-108" windowWidth="23256" windowHeight="12456" xr2:uid="{5D326786-5C04-4528-B9B9-AFC0D845954E}"/>
  </bookViews>
  <sheets>
    <sheet name="Weight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D71" i="1" s="1"/>
  <c r="F51" i="1"/>
  <c r="G56" i="1"/>
  <c r="G58" i="1"/>
  <c r="E66" i="1"/>
  <c r="E69" i="1"/>
  <c r="F67" i="1"/>
  <c r="F20" i="1"/>
  <c r="F33" i="1"/>
  <c r="F25" i="1"/>
  <c r="C71" i="1"/>
  <c r="H71" i="1"/>
  <c r="G71" i="1" l="1"/>
  <c r="E71" i="1"/>
  <c r="F71" i="1"/>
  <c r="C73" i="1" l="1"/>
  <c r="C74" i="1" s="1"/>
</calcChain>
</file>

<file path=xl/sharedStrings.xml><?xml version="1.0" encoding="utf-8"?>
<sst xmlns="http://schemas.openxmlformats.org/spreadsheetml/2006/main" count="169" uniqueCount="115">
  <si>
    <t>Engine and gearbox</t>
  </si>
  <si>
    <t>Exhaust system</t>
  </si>
  <si>
    <t>Fuel tank and pipework</t>
  </si>
  <si>
    <t>Batteries</t>
  </si>
  <si>
    <t>Charging Port</t>
  </si>
  <si>
    <t>Final Weight</t>
  </si>
  <si>
    <t>Eunos Roadster 1.6</t>
  </si>
  <si>
    <t>Change</t>
  </si>
  <si>
    <t>Old Seats</t>
  </si>
  <si>
    <t>6-Point Harnesses</t>
  </si>
  <si>
    <t>Cooling Pipework</t>
  </si>
  <si>
    <t>Power Steering System</t>
  </si>
  <si>
    <t>Notes</t>
  </si>
  <si>
    <t>Soft top rear rails</t>
  </si>
  <si>
    <t>Soft top &amp; frame</t>
  </si>
  <si>
    <t>Eunos kick plates</t>
  </si>
  <si>
    <t>Wind deflector</t>
  </si>
  <si>
    <t>Boot rack</t>
  </si>
  <si>
    <t>Description</t>
  </si>
  <si>
    <t>Added
Actual</t>
  </si>
  <si>
    <t>Added
Estimated</t>
  </si>
  <si>
    <t>Removed
Actual</t>
  </si>
  <si>
    <t>Removed
Estimated</t>
  </si>
  <si>
    <t>Baseline</t>
  </si>
  <si>
    <t>Totals</t>
  </si>
  <si>
    <t>Sound deadening materials</t>
  </si>
  <si>
    <t>Power aerial</t>
  </si>
  <si>
    <t>Category</t>
  </si>
  <si>
    <t>Battery</t>
  </si>
  <si>
    <t>Battery Cooling Plates</t>
  </si>
  <si>
    <t>Motor</t>
  </si>
  <si>
    <t>Nissan Leaf motor/inverter</t>
  </si>
  <si>
    <t>HVAC</t>
  </si>
  <si>
    <t>Air Conditioning Module</t>
  </si>
  <si>
    <t>This is based on measured weight on 27/09/2023</t>
  </si>
  <si>
    <t>Charge control &amp; BMS</t>
  </si>
  <si>
    <t>Electrics</t>
  </si>
  <si>
    <t>Old 12V battery + fixings</t>
  </si>
  <si>
    <t>ICE</t>
  </si>
  <si>
    <t>Removed 10/10/23</t>
  </si>
  <si>
    <t>Air intake system</t>
  </si>
  <si>
    <t>Aircon part 1</t>
  </si>
  <si>
    <t>Cooling</t>
  </si>
  <si>
    <t>Retained</t>
  </si>
  <si>
    <t>Lighting</t>
  </si>
  <si>
    <t>Front head light units (2 off)</t>
  </si>
  <si>
    <t>Pop-up units including brackets and lift motors</t>
  </si>
  <si>
    <t>Suspension</t>
  </si>
  <si>
    <t>Alignment bolts (8 off)</t>
  </si>
  <si>
    <t>Front sub frame</t>
  </si>
  <si>
    <t>Front Anti-roll Bar</t>
  </si>
  <si>
    <t>Transmission</t>
  </si>
  <si>
    <t>Old Propshaft</t>
  </si>
  <si>
    <t>Air Conditioning Pipework</t>
  </si>
  <si>
    <t>Interior</t>
  </si>
  <si>
    <t>Wheels</t>
  </si>
  <si>
    <t>Old Alloys + tyres</t>
  </si>
  <si>
    <t>Roof</t>
  </si>
  <si>
    <t>Steering</t>
  </si>
  <si>
    <t>Seats</t>
  </si>
  <si>
    <t>Fuel</t>
  </si>
  <si>
    <t>Exhaust</t>
  </si>
  <si>
    <t>Accessories</t>
  </si>
  <si>
    <t>Charging</t>
  </si>
  <si>
    <t>New Rota 7" x 15" Alloy Wheels</t>
  </si>
  <si>
    <t>Yokohama AD08RS 205/50 R15</t>
  </si>
  <si>
    <t>Front Upper Wishbone (2 off)</t>
  </si>
  <si>
    <t>Front Lower Wishbone (2 off)</t>
  </si>
  <si>
    <t>Chassis</t>
  </si>
  <si>
    <t>Chassis Brace</t>
  </si>
  <si>
    <t>26/10/2023  Aluminum brace from gearbox to diff</t>
  </si>
  <si>
    <t>Steering Rack</t>
  </si>
  <si>
    <t>29/10/2023 - With tie-rod ends attached</t>
  </si>
  <si>
    <t>26/10/2023 - Does not include ball joints</t>
  </si>
  <si>
    <t>From 1.6 Eunos Roadster</t>
  </si>
  <si>
    <t>Old Drive Shafts (2 off)</t>
  </si>
  <si>
    <t>New Drive Shafts (2 off)</t>
  </si>
  <si>
    <t>From 2003 1.8 MX-5</t>
  </si>
  <si>
    <t>Differential (1.6, 6" crown wheel)</t>
  </si>
  <si>
    <t>Differential, Super Fuji LSD, 3.6:1 ratio, 7" Crown Wheel</t>
  </si>
  <si>
    <t>From 1992 Eunos Roadster 1.6</t>
  </si>
  <si>
    <t>Brakes</t>
  </si>
  <si>
    <t>Tesla iBooster</t>
  </si>
  <si>
    <t>MX-5 Brake Servo</t>
  </si>
  <si>
    <t>MX-5 Brake Pistons</t>
  </si>
  <si>
    <t>Removed 11/2023</t>
  </si>
  <si>
    <t>New passenger seat</t>
  </si>
  <si>
    <t>New driver seat</t>
  </si>
  <si>
    <t>Power Plant Frame (PPF)</t>
  </si>
  <si>
    <t>Spare Wheel</t>
  </si>
  <si>
    <t>Bodywork</t>
  </si>
  <si>
    <t>Driver side door</t>
  </si>
  <si>
    <t>Passenger side door</t>
  </si>
  <si>
    <t>DC-DC converter</t>
  </si>
  <si>
    <t>PTC Heater</t>
  </si>
  <si>
    <t>Old left + right handbrake cables</t>
  </si>
  <si>
    <t>New left + right handbrake cables</t>
  </si>
  <si>
    <t>Removed 04/2024</t>
  </si>
  <si>
    <t>Rear Uprights (2 off)</t>
  </si>
  <si>
    <t>05/05/24 - No bushes</t>
  </si>
  <si>
    <t>Nissan Leaf Inverter</t>
  </si>
  <si>
    <t>Reduction Gearbox</t>
  </si>
  <si>
    <t>EM57 Motor 3-Phase Wiring Kit</t>
  </si>
  <si>
    <t>EM57 Inverter 3-Phase Wiring Kit</t>
  </si>
  <si>
    <t>EM57 Inverter DC Wiring Kit</t>
  </si>
  <si>
    <t>23/05/2024 Inductive Autoworks</t>
  </si>
  <si>
    <t>Inductive Automotive, no oil</t>
  </si>
  <si>
    <t>New radiator shroud, radiator and two fans</t>
  </si>
  <si>
    <t>Old radiator &amp; Fans</t>
  </si>
  <si>
    <t>Entertainment</t>
  </si>
  <si>
    <t>Rear Speakers (2 off)</t>
  </si>
  <si>
    <t>Sub-Woofer</t>
  </si>
  <si>
    <t>Other</t>
  </si>
  <si>
    <t>G19 Washer Fluid Tank</t>
  </si>
  <si>
    <t>15/10/2024 G19 Engineering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</si>
</sst>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1" fontId="0" fillId="0" borderId="0" xfId="0" applyNumberFormat="1" applyAlignment="1">
      <alignment horizontal="center"/>
    </xf>
    <xf numFmtId="0" fontId="2" fillId="0" borderId="0" xfId="0" applyFont="1"/>
    <xf numFmtId="1" fontId="2" fillId="0" borderId="0" xfId="0" applyNumberFormat="1" applyFont="1" applyAlignment="1">
      <alignment horizontal="center"/>
    </xf>
    <xf numFmtId="0" fontId="3" fillId="0" borderId="0" xfId="0" applyFont="1"/>
    <xf numFmtId="1" fontId="3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top"/>
    </xf>
    <xf numFmtId="1" fontId="1" fillId="0" borderId="0" xfId="0" applyNumberFormat="1" applyFont="1" applyAlignment="1">
      <alignment horizontal="center" vertical="top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1" fillId="0" borderId="0" xfId="0" applyNumberFormat="1" applyFont="1" applyAlignment="1">
      <alignment horizontal="center" vertical="top"/>
    </xf>
    <xf numFmtId="164" fontId="1" fillId="0" borderId="0" xfId="0" applyNumberFormat="1" applyFont="1" applyAlignment="1">
      <alignment horizontal="center" vertical="top" wrapText="1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91D4A-C5D6-468B-B85F-BB902A60E459}">
  <dimension ref="A1:J74"/>
  <sheetViews>
    <sheetView tabSelected="1" workbookViewId="0">
      <pane ySplit="1" topLeftCell="A35" activePane="bottomLeft" state="frozen"/>
      <selection pane="bottomLeft" activeCell="J46" sqref="J46"/>
    </sheetView>
  </sheetViews>
  <sheetFormatPr defaultRowHeight="14.4" x14ac:dyDescent="0.3"/>
  <cols>
    <col min="1" max="1" width="18.77734375" style="13" customWidth="1"/>
    <col min="2" max="2" width="55.33203125" customWidth="1"/>
    <col min="3" max="8" width="12.77734375" style="20" customWidth="1"/>
    <col min="9" max="9" width="4.77734375" style="2" customWidth="1"/>
    <col min="10" max="10" width="48.77734375" style="10" customWidth="1"/>
  </cols>
  <sheetData>
    <row r="1" spans="1:10" s="8" customFormat="1" ht="28.8" x14ac:dyDescent="0.3">
      <c r="A1" s="8" t="s">
        <v>27</v>
      </c>
      <c r="B1" s="8" t="s">
        <v>18</v>
      </c>
      <c r="C1" s="17" t="s">
        <v>23</v>
      </c>
      <c r="D1" s="18" t="s">
        <v>19</v>
      </c>
      <c r="E1" s="18" t="s">
        <v>20</v>
      </c>
      <c r="F1" s="18" t="s">
        <v>21</v>
      </c>
      <c r="G1" s="18" t="s">
        <v>43</v>
      </c>
      <c r="H1" s="18" t="s">
        <v>22</v>
      </c>
      <c r="I1" s="9"/>
      <c r="J1" s="8" t="s">
        <v>12</v>
      </c>
    </row>
    <row r="3" spans="1:10" x14ac:dyDescent="0.3">
      <c r="B3" s="1" t="s">
        <v>6</v>
      </c>
      <c r="C3" s="19">
        <v>1021.5</v>
      </c>
      <c r="D3" s="19"/>
      <c r="E3" s="19"/>
      <c r="F3" s="19"/>
      <c r="G3" s="19"/>
      <c r="H3" s="19"/>
      <c r="J3" s="10" t="s">
        <v>34</v>
      </c>
    </row>
    <row r="5" spans="1:10" x14ac:dyDescent="0.3">
      <c r="A5" s="13" t="s">
        <v>62</v>
      </c>
      <c r="B5" t="s">
        <v>17</v>
      </c>
      <c r="F5" s="20">
        <v>3.43</v>
      </c>
    </row>
    <row r="6" spans="1:10" x14ac:dyDescent="0.3">
      <c r="A6" s="13" t="s">
        <v>28</v>
      </c>
      <c r="B6" t="s">
        <v>3</v>
      </c>
      <c r="E6" s="20">
        <v>140</v>
      </c>
    </row>
    <row r="7" spans="1:10" x14ac:dyDescent="0.3">
      <c r="A7" s="13" t="s">
        <v>28</v>
      </c>
      <c r="B7" t="s">
        <v>29</v>
      </c>
      <c r="E7" s="20">
        <v>8</v>
      </c>
    </row>
    <row r="8" spans="1:10" x14ac:dyDescent="0.3">
      <c r="A8" s="13" t="s">
        <v>90</v>
      </c>
      <c r="B8" t="s">
        <v>91</v>
      </c>
      <c r="G8" s="20">
        <v>25.8</v>
      </c>
      <c r="J8" s="23">
        <v>45389</v>
      </c>
    </row>
    <row r="9" spans="1:10" x14ac:dyDescent="0.3">
      <c r="A9" s="13" t="s">
        <v>90</v>
      </c>
      <c r="B9" t="s">
        <v>92</v>
      </c>
      <c r="G9" s="20">
        <v>22.7</v>
      </c>
      <c r="J9" s="23">
        <v>45389</v>
      </c>
    </row>
    <row r="10" spans="1:10" x14ac:dyDescent="0.3">
      <c r="A10" s="13" t="s">
        <v>81</v>
      </c>
      <c r="B10" t="s">
        <v>84</v>
      </c>
      <c r="H10" s="20">
        <v>1.5</v>
      </c>
      <c r="J10" s="10" t="s">
        <v>85</v>
      </c>
    </row>
    <row r="11" spans="1:10" x14ac:dyDescent="0.3">
      <c r="A11" s="13" t="s">
        <v>81</v>
      </c>
      <c r="B11" t="s">
        <v>83</v>
      </c>
      <c r="F11" s="20">
        <v>2.0449999999999999</v>
      </c>
      <c r="J11" s="10" t="s">
        <v>85</v>
      </c>
    </row>
    <row r="12" spans="1:10" x14ac:dyDescent="0.3">
      <c r="A12" s="13" t="s">
        <v>81</v>
      </c>
      <c r="B12" t="s">
        <v>96</v>
      </c>
      <c r="D12" s="20">
        <v>1</v>
      </c>
      <c r="J12" s="10" t="s">
        <v>97</v>
      </c>
    </row>
    <row r="13" spans="1:10" x14ac:dyDescent="0.3">
      <c r="A13" s="13" t="s">
        <v>81</v>
      </c>
      <c r="B13" t="s">
        <v>95</v>
      </c>
      <c r="H13" s="20">
        <v>1</v>
      </c>
      <c r="J13" s="10" t="s">
        <v>97</v>
      </c>
    </row>
    <row r="14" spans="1:10" x14ac:dyDescent="0.3">
      <c r="A14" s="13" t="s">
        <v>81</v>
      </c>
      <c r="B14" t="s">
        <v>82</v>
      </c>
      <c r="D14" s="20">
        <v>4.6349999999999998</v>
      </c>
    </row>
    <row r="15" spans="1:10" x14ac:dyDescent="0.3">
      <c r="A15" s="13" t="s">
        <v>63</v>
      </c>
      <c r="B15" t="s">
        <v>35</v>
      </c>
      <c r="E15" s="20">
        <v>2.2999999999999998</v>
      </c>
    </row>
    <row r="16" spans="1:10" x14ac:dyDescent="0.3">
      <c r="A16" s="13" t="s">
        <v>63</v>
      </c>
      <c r="B16" t="s">
        <v>4</v>
      </c>
      <c r="E16" s="20">
        <v>1</v>
      </c>
    </row>
    <row r="17" spans="1:10" x14ac:dyDescent="0.3">
      <c r="A17" s="13" t="s">
        <v>68</v>
      </c>
      <c r="B17" t="s">
        <v>69</v>
      </c>
      <c r="G17" s="20">
        <v>4.3</v>
      </c>
      <c r="J17" s="23" t="s">
        <v>70</v>
      </c>
    </row>
    <row r="18" spans="1:10" x14ac:dyDescent="0.3">
      <c r="A18" s="13" t="s">
        <v>68</v>
      </c>
      <c r="B18" t="s">
        <v>88</v>
      </c>
      <c r="G18" s="20">
        <v>4.5999999999999996</v>
      </c>
    </row>
    <row r="19" spans="1:10" x14ac:dyDescent="0.3">
      <c r="A19" s="13" t="s">
        <v>42</v>
      </c>
      <c r="B19" t="s">
        <v>10</v>
      </c>
      <c r="H19" s="20">
        <v>0</v>
      </c>
    </row>
    <row r="20" spans="1:10" x14ac:dyDescent="0.3">
      <c r="A20" s="13" t="s">
        <v>42</v>
      </c>
      <c r="B20" t="s">
        <v>108</v>
      </c>
      <c r="F20" s="20">
        <f>11-2.9</f>
        <v>8.1</v>
      </c>
      <c r="J20" s="10" t="s">
        <v>39</v>
      </c>
    </row>
    <row r="21" spans="1:10" x14ac:dyDescent="0.3">
      <c r="A21" s="13" t="s">
        <v>42</v>
      </c>
      <c r="B21" t="s">
        <v>107</v>
      </c>
      <c r="D21" s="20">
        <v>5.2</v>
      </c>
      <c r="J21" s="23">
        <v>45440</v>
      </c>
    </row>
    <row r="22" spans="1:10" x14ac:dyDescent="0.3">
      <c r="A22" s="13" t="s">
        <v>109</v>
      </c>
      <c r="B22" t="s">
        <v>110</v>
      </c>
      <c r="D22" s="20">
        <v>1.8</v>
      </c>
    </row>
    <row r="23" spans="1:10" x14ac:dyDescent="0.3">
      <c r="A23" s="13" t="s">
        <v>109</v>
      </c>
      <c r="B23" t="s">
        <v>111</v>
      </c>
      <c r="D23" s="20">
        <v>3.5</v>
      </c>
    </row>
    <row r="24" spans="1:10" x14ac:dyDescent="0.3">
      <c r="A24" s="13" t="s">
        <v>36</v>
      </c>
      <c r="B24" t="s">
        <v>93</v>
      </c>
      <c r="D24" s="20">
        <v>2.5049999999999999</v>
      </c>
    </row>
    <row r="25" spans="1:10" x14ac:dyDescent="0.3">
      <c r="A25" s="13" t="s">
        <v>36</v>
      </c>
      <c r="B25" t="s">
        <v>37</v>
      </c>
      <c r="F25" s="20">
        <f>14.4-2.9</f>
        <v>11.5</v>
      </c>
      <c r="J25" s="10" t="s">
        <v>39</v>
      </c>
    </row>
    <row r="26" spans="1:10" x14ac:dyDescent="0.3">
      <c r="A26" s="13" t="s">
        <v>36</v>
      </c>
      <c r="B26" t="s">
        <v>26</v>
      </c>
      <c r="F26" s="20">
        <v>0.91</v>
      </c>
    </row>
    <row r="27" spans="1:10" x14ac:dyDescent="0.3">
      <c r="A27" s="13" t="s">
        <v>61</v>
      </c>
      <c r="B27" t="s">
        <v>1</v>
      </c>
      <c r="F27" s="20">
        <v>19.899999999999999</v>
      </c>
    </row>
    <row r="28" spans="1:10" x14ac:dyDescent="0.3">
      <c r="A28" s="13" t="s">
        <v>60</v>
      </c>
      <c r="B28" t="s">
        <v>2</v>
      </c>
      <c r="F28" s="20">
        <v>22</v>
      </c>
    </row>
    <row r="29" spans="1:10" x14ac:dyDescent="0.3">
      <c r="A29" s="13" t="s">
        <v>32</v>
      </c>
      <c r="B29" t="s">
        <v>33</v>
      </c>
      <c r="F29" s="20">
        <v>2.8</v>
      </c>
    </row>
    <row r="30" spans="1:10" x14ac:dyDescent="0.3">
      <c r="A30" s="13" t="s">
        <v>32</v>
      </c>
      <c r="B30" t="s">
        <v>53</v>
      </c>
      <c r="F30" s="20">
        <v>7.8</v>
      </c>
    </row>
    <row r="31" spans="1:10" x14ac:dyDescent="0.3">
      <c r="A31" s="13" t="s">
        <v>32</v>
      </c>
      <c r="B31" t="s">
        <v>41</v>
      </c>
      <c r="F31" s="20">
        <v>7.8</v>
      </c>
      <c r="J31" s="10" t="s">
        <v>39</v>
      </c>
    </row>
    <row r="32" spans="1:10" x14ac:dyDescent="0.3">
      <c r="A32" s="13" t="s">
        <v>32</v>
      </c>
      <c r="B32" t="s">
        <v>94</v>
      </c>
      <c r="D32" s="20">
        <v>1.5</v>
      </c>
    </row>
    <row r="33" spans="1:10" x14ac:dyDescent="0.3">
      <c r="A33" s="13" t="s">
        <v>38</v>
      </c>
      <c r="B33" t="s">
        <v>40</v>
      </c>
      <c r="F33" s="20">
        <f>6.6-2.9</f>
        <v>3.6999999999999997</v>
      </c>
      <c r="J33" s="10" t="s">
        <v>39</v>
      </c>
    </row>
    <row r="34" spans="1:10" x14ac:dyDescent="0.3">
      <c r="A34" s="13" t="s">
        <v>38</v>
      </c>
      <c r="B34" t="s">
        <v>0</v>
      </c>
      <c r="F34" s="20">
        <v>196.2</v>
      </c>
      <c r="H34" s="20">
        <v>0</v>
      </c>
    </row>
    <row r="35" spans="1:10" x14ac:dyDescent="0.3">
      <c r="A35" s="13" t="s">
        <v>38</v>
      </c>
      <c r="B35" t="s">
        <v>1</v>
      </c>
      <c r="F35" s="20">
        <v>19.899999999999999</v>
      </c>
      <c r="J35" s="10" t="s">
        <v>39</v>
      </c>
    </row>
    <row r="36" spans="1:10" x14ac:dyDescent="0.3">
      <c r="A36" s="13" t="s">
        <v>54</v>
      </c>
      <c r="B36" t="s">
        <v>15</v>
      </c>
      <c r="F36" s="20">
        <v>0.9</v>
      </c>
    </row>
    <row r="37" spans="1:10" x14ac:dyDescent="0.3">
      <c r="A37" s="13" t="s">
        <v>54</v>
      </c>
      <c r="B37" t="s">
        <v>25</v>
      </c>
      <c r="F37" s="20">
        <v>6</v>
      </c>
    </row>
    <row r="38" spans="1:10" x14ac:dyDescent="0.3">
      <c r="A38" s="13" t="s">
        <v>54</v>
      </c>
      <c r="B38" t="s">
        <v>16</v>
      </c>
      <c r="F38" s="20">
        <v>2.31</v>
      </c>
    </row>
    <row r="39" spans="1:10" x14ac:dyDescent="0.3">
      <c r="A39" s="13" t="s">
        <v>44</v>
      </c>
      <c r="B39" t="s">
        <v>45</v>
      </c>
      <c r="G39" s="20">
        <v>8.6</v>
      </c>
      <c r="J39" s="10" t="s">
        <v>46</v>
      </c>
    </row>
    <row r="40" spans="1:10" x14ac:dyDescent="0.3">
      <c r="A40" s="13" t="s">
        <v>30</v>
      </c>
      <c r="B40" t="s">
        <v>100</v>
      </c>
      <c r="D40" s="20">
        <v>22</v>
      </c>
    </row>
    <row r="41" spans="1:10" x14ac:dyDescent="0.3">
      <c r="A41" s="13" t="s">
        <v>30</v>
      </c>
      <c r="B41" t="s">
        <v>31</v>
      </c>
      <c r="D41" s="20">
        <f>65.5-D40</f>
        <v>43.5</v>
      </c>
    </row>
    <row r="42" spans="1:10" x14ac:dyDescent="0.3">
      <c r="A42" s="13" t="s">
        <v>30</v>
      </c>
      <c r="B42" t="s">
        <v>104</v>
      </c>
      <c r="D42" s="20">
        <v>0.7</v>
      </c>
      <c r="J42" s="10" t="s">
        <v>105</v>
      </c>
    </row>
    <row r="43" spans="1:10" x14ac:dyDescent="0.3">
      <c r="A43" s="13" t="s">
        <v>30</v>
      </c>
      <c r="B43" t="s">
        <v>103</v>
      </c>
      <c r="D43" s="20">
        <v>1.1599999999999999</v>
      </c>
      <c r="J43" s="10" t="s">
        <v>105</v>
      </c>
    </row>
    <row r="44" spans="1:10" x14ac:dyDescent="0.3">
      <c r="A44" s="13" t="s">
        <v>30</v>
      </c>
      <c r="B44" t="s">
        <v>102</v>
      </c>
      <c r="D44" s="20">
        <v>2.0099999999999998</v>
      </c>
      <c r="J44" s="10" t="s">
        <v>105</v>
      </c>
    </row>
    <row r="45" spans="1:10" x14ac:dyDescent="0.3">
      <c r="A45" s="13" t="s">
        <v>112</v>
      </c>
      <c r="B45" t="s">
        <v>113</v>
      </c>
      <c r="D45" s="20">
        <v>0.51500000000000001</v>
      </c>
      <c r="J45" s="10" t="s">
        <v>114</v>
      </c>
    </row>
    <row r="46" spans="1:10" x14ac:dyDescent="0.3">
      <c r="A46" s="13" t="s">
        <v>57</v>
      </c>
      <c r="B46" t="s">
        <v>14</v>
      </c>
      <c r="F46" s="20">
        <v>16.100000000000001</v>
      </c>
    </row>
    <row r="47" spans="1:10" x14ac:dyDescent="0.3">
      <c r="A47" s="13" t="s">
        <v>57</v>
      </c>
      <c r="B47" t="s">
        <v>13</v>
      </c>
      <c r="F47" s="20">
        <v>1.8</v>
      </c>
    </row>
    <row r="48" spans="1:10" x14ac:dyDescent="0.3">
      <c r="A48" s="13" t="s">
        <v>59</v>
      </c>
      <c r="B48" t="s">
        <v>9</v>
      </c>
      <c r="E48" s="20">
        <v>0</v>
      </c>
    </row>
    <row r="49" spans="1:10" x14ac:dyDescent="0.3">
      <c r="A49" s="13" t="s">
        <v>59</v>
      </c>
      <c r="B49" t="s">
        <v>87</v>
      </c>
      <c r="D49" s="20">
        <v>17.100000000000001</v>
      </c>
      <c r="J49" s="23">
        <v>45386</v>
      </c>
    </row>
    <row r="50" spans="1:10" x14ac:dyDescent="0.3">
      <c r="A50" s="13" t="s">
        <v>59</v>
      </c>
      <c r="B50" t="s">
        <v>86</v>
      </c>
      <c r="D50" s="20">
        <v>16.399999999999999</v>
      </c>
      <c r="J50" s="23">
        <v>45386</v>
      </c>
    </row>
    <row r="51" spans="1:10" x14ac:dyDescent="0.3">
      <c r="A51" s="13" t="s">
        <v>59</v>
      </c>
      <c r="B51" t="s">
        <v>8</v>
      </c>
      <c r="F51" s="20">
        <f>17.1+16.4</f>
        <v>33.5</v>
      </c>
    </row>
    <row r="52" spans="1:10" x14ac:dyDescent="0.3">
      <c r="A52" s="13" t="s">
        <v>58</v>
      </c>
      <c r="B52" t="s">
        <v>11</v>
      </c>
      <c r="H52" s="20">
        <v>0</v>
      </c>
    </row>
    <row r="53" spans="1:10" x14ac:dyDescent="0.3">
      <c r="A53" s="13" t="s">
        <v>58</v>
      </c>
      <c r="B53" t="s">
        <v>71</v>
      </c>
      <c r="G53" s="20">
        <v>7.6</v>
      </c>
      <c r="J53" s="10" t="s">
        <v>72</v>
      </c>
    </row>
    <row r="54" spans="1:10" x14ac:dyDescent="0.3">
      <c r="A54" s="13" t="s">
        <v>47</v>
      </c>
      <c r="B54" t="s">
        <v>48</v>
      </c>
      <c r="G54" s="20">
        <v>1.25</v>
      </c>
    </row>
    <row r="55" spans="1:10" x14ac:dyDescent="0.3">
      <c r="A55" s="13" t="s">
        <v>47</v>
      </c>
      <c r="B55" t="s">
        <v>50</v>
      </c>
      <c r="G55" s="20">
        <v>3.1</v>
      </c>
    </row>
    <row r="56" spans="1:10" x14ac:dyDescent="0.3">
      <c r="A56" s="13" t="s">
        <v>47</v>
      </c>
      <c r="B56" t="s">
        <v>67</v>
      </c>
      <c r="G56" s="20">
        <f>3.1*2</f>
        <v>6.2</v>
      </c>
      <c r="J56" s="23" t="s">
        <v>73</v>
      </c>
    </row>
    <row r="57" spans="1:10" x14ac:dyDescent="0.3">
      <c r="A57" s="13" t="s">
        <v>47</v>
      </c>
      <c r="B57" t="s">
        <v>49</v>
      </c>
      <c r="G57" s="20">
        <v>13.9</v>
      </c>
      <c r="J57" s="23">
        <v>45225</v>
      </c>
    </row>
    <row r="58" spans="1:10" x14ac:dyDescent="0.3">
      <c r="A58" s="13" t="s">
        <v>47</v>
      </c>
      <c r="B58" t="s">
        <v>66</v>
      </c>
      <c r="G58" s="20">
        <f>1*2</f>
        <v>2</v>
      </c>
      <c r="J58" s="23" t="s">
        <v>73</v>
      </c>
    </row>
    <row r="59" spans="1:10" x14ac:dyDescent="0.3">
      <c r="A59" s="13" t="s">
        <v>47</v>
      </c>
      <c r="B59" t="s">
        <v>98</v>
      </c>
      <c r="G59" s="20">
        <v>10.8</v>
      </c>
      <c r="J59" s="10" t="s">
        <v>99</v>
      </c>
    </row>
    <row r="60" spans="1:10" x14ac:dyDescent="0.3">
      <c r="A60" s="13" t="s">
        <v>51</v>
      </c>
      <c r="B60" t="s">
        <v>78</v>
      </c>
      <c r="F60" s="20">
        <v>24.1</v>
      </c>
      <c r="J60" s="10" t="s">
        <v>80</v>
      </c>
    </row>
    <row r="61" spans="1:10" x14ac:dyDescent="0.3">
      <c r="A61" s="13" t="s">
        <v>51</v>
      </c>
      <c r="B61" t="s">
        <v>79</v>
      </c>
      <c r="E61" s="20">
        <v>28.7</v>
      </c>
      <c r="J61" s="10" t="s">
        <v>77</v>
      </c>
    </row>
    <row r="62" spans="1:10" x14ac:dyDescent="0.3">
      <c r="A62" s="13" t="s">
        <v>51</v>
      </c>
      <c r="B62" t="s">
        <v>76</v>
      </c>
      <c r="E62" s="20">
        <v>11.6</v>
      </c>
      <c r="J62" s="10" t="s">
        <v>77</v>
      </c>
    </row>
    <row r="63" spans="1:10" x14ac:dyDescent="0.3">
      <c r="A63" s="13" t="s">
        <v>51</v>
      </c>
      <c r="B63" t="s">
        <v>75</v>
      </c>
      <c r="H63" s="20">
        <v>10</v>
      </c>
      <c r="J63" s="10" t="s">
        <v>74</v>
      </c>
    </row>
    <row r="64" spans="1:10" x14ac:dyDescent="0.3">
      <c r="A64" s="13" t="s">
        <v>51</v>
      </c>
      <c r="B64" t="s">
        <v>52</v>
      </c>
      <c r="F64" s="20">
        <v>4.5</v>
      </c>
      <c r="J64" s="10" t="s">
        <v>74</v>
      </c>
    </row>
    <row r="65" spans="1:10" x14ac:dyDescent="0.3">
      <c r="A65" s="13" t="s">
        <v>51</v>
      </c>
      <c r="B65" t="s">
        <v>101</v>
      </c>
      <c r="D65" s="20">
        <v>17.399999999999999</v>
      </c>
      <c r="J65" s="10" t="s">
        <v>106</v>
      </c>
    </row>
    <row r="66" spans="1:10" x14ac:dyDescent="0.3">
      <c r="A66" s="13" t="s">
        <v>55</v>
      </c>
      <c r="B66" t="s">
        <v>64</v>
      </c>
      <c r="E66" s="20">
        <f>5.9*4</f>
        <v>23.6</v>
      </c>
    </row>
    <row r="67" spans="1:10" x14ac:dyDescent="0.3">
      <c r="A67" s="13" t="s">
        <v>55</v>
      </c>
      <c r="B67" t="s">
        <v>56</v>
      </c>
      <c r="F67" s="20">
        <f>16.3*4</f>
        <v>65.2</v>
      </c>
    </row>
    <row r="68" spans="1:10" x14ac:dyDescent="0.3">
      <c r="A68" s="13" t="s">
        <v>55</v>
      </c>
      <c r="B68" t="s">
        <v>89</v>
      </c>
      <c r="F68" s="20">
        <v>9.5</v>
      </c>
    </row>
    <row r="69" spans="1:10" x14ac:dyDescent="0.3">
      <c r="A69" s="13" t="s">
        <v>55</v>
      </c>
      <c r="B69" t="s">
        <v>65</v>
      </c>
      <c r="E69" s="20">
        <f>9.3*4</f>
        <v>37.200000000000003</v>
      </c>
    </row>
    <row r="71" spans="1:10" s="1" customFormat="1" x14ac:dyDescent="0.3">
      <c r="A71" s="14"/>
      <c r="B71" s="1" t="s">
        <v>24</v>
      </c>
      <c r="C71" s="19">
        <f>SUM(C3:C70)</f>
        <v>1021.5</v>
      </c>
      <c r="D71" s="19">
        <f t="shared" ref="D71:H71" si="0">SUM(D3:D70)</f>
        <v>140.92500000000001</v>
      </c>
      <c r="E71" s="19">
        <f t="shared" si="0"/>
        <v>252.39999999999998</v>
      </c>
      <c r="F71" s="19">
        <f t="shared" si="0"/>
        <v>469.99499999999995</v>
      </c>
      <c r="G71" s="19">
        <f>SUM(G3:G70)</f>
        <v>110.85</v>
      </c>
      <c r="H71" s="19">
        <f t="shared" si="0"/>
        <v>12.5</v>
      </c>
      <c r="I71" s="7"/>
      <c r="J71" s="10"/>
    </row>
    <row r="73" spans="1:10" s="3" customFormat="1" x14ac:dyDescent="0.3">
      <c r="A73" s="15"/>
      <c r="B73" s="3" t="s">
        <v>5</v>
      </c>
      <c r="C73" s="21">
        <f>C71+D71+E71-F71-H71</f>
        <v>932.32999999999993</v>
      </c>
      <c r="D73" s="21"/>
      <c r="E73" s="21"/>
      <c r="F73" s="21"/>
      <c r="G73" s="21"/>
      <c r="H73" s="21"/>
      <c r="I73" s="4"/>
      <c r="J73" s="11"/>
    </row>
    <row r="74" spans="1:10" s="5" customFormat="1" x14ac:dyDescent="0.3">
      <c r="A74" s="16"/>
      <c r="B74" s="5" t="s">
        <v>7</v>
      </c>
      <c r="C74" s="22">
        <f>C73-C71</f>
        <v>-89.170000000000073</v>
      </c>
      <c r="D74" s="22"/>
      <c r="E74" s="22"/>
      <c r="F74" s="22"/>
      <c r="G74" s="22"/>
      <c r="H74" s="22"/>
      <c r="I74" s="6"/>
      <c r="J74" s="12"/>
    </row>
  </sheetData>
  <sortState xmlns:xlrd2="http://schemas.microsoft.com/office/spreadsheetml/2017/richdata2" ref="A5:J69">
    <sortCondition ref="A5:A69"/>
    <sortCondition ref="B5:B6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Weights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Collingridge</dc:creator>
  <cp:lastModifiedBy>Rob Collingridge</cp:lastModifiedBy>
  <dcterms:created xsi:type="dcterms:W3CDTF">2023-03-18T19:12:48Z</dcterms:created>
  <dcterms:modified xsi:type="dcterms:W3CDTF">2024-10-15T13:40:43Z</dcterms:modified>
</cp:coreProperties>
</file>